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72" windowWidth="19440" windowHeight="7428"/>
  </bookViews>
  <sheets>
    <sheet name="Final analytical review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3" i="1"/>
  <c r="G32"/>
  <c r="H32" s="1"/>
  <c r="F31"/>
  <c r="B31"/>
  <c r="G31" s="1"/>
  <c r="G30"/>
  <c r="H30" s="1"/>
  <c r="G29"/>
  <c r="H29" s="1"/>
  <c r="B28"/>
  <c r="G28" s="1"/>
  <c r="H28" s="1"/>
  <c r="G26"/>
  <c r="H26" s="1"/>
  <c r="D26"/>
  <c r="E26" s="1"/>
  <c r="G25"/>
  <c r="H25" s="1"/>
  <c r="D25"/>
  <c r="E25" s="1"/>
  <c r="F24"/>
  <c r="C24"/>
  <c r="D24" s="1"/>
  <c r="E24" s="1"/>
  <c r="B24"/>
  <c r="G24" s="1"/>
  <c r="H24" s="1"/>
  <c r="G22"/>
  <c r="H22" s="1"/>
  <c r="D22"/>
  <c r="E22" s="1"/>
  <c r="G21"/>
  <c r="H21" s="1"/>
  <c r="D21"/>
  <c r="H20"/>
  <c r="G20"/>
  <c r="D20"/>
  <c r="E20" s="1"/>
  <c r="G19"/>
  <c r="H19" s="1"/>
  <c r="D19"/>
  <c r="E19" s="1"/>
  <c r="G18"/>
  <c r="H18" s="1"/>
  <c r="D18"/>
  <c r="E18" s="1"/>
  <c r="G17"/>
  <c r="H17" s="1"/>
  <c r="D17"/>
  <c r="E17" s="1"/>
  <c r="F16"/>
  <c r="C16"/>
  <c r="D16" s="1"/>
  <c r="E16" s="1"/>
  <c r="B16"/>
  <c r="G16" s="1"/>
  <c r="H16" s="1"/>
  <c r="G14"/>
  <c r="H14" s="1"/>
  <c r="D14"/>
  <c r="G13"/>
  <c r="H13" s="1"/>
  <c r="D13"/>
  <c r="E13" s="1"/>
  <c r="F12"/>
  <c r="C12"/>
  <c r="D12" s="1"/>
  <c r="E12" s="1"/>
  <c r="B12"/>
  <c r="G12" s="1"/>
  <c r="H12" s="1"/>
</calcChain>
</file>

<file path=xl/sharedStrings.xml><?xml version="1.0" encoding="utf-8"?>
<sst xmlns="http://schemas.openxmlformats.org/spreadsheetml/2006/main" count="64" uniqueCount="55">
  <si>
    <t>Auditee:</t>
  </si>
  <si>
    <t>Ministry of Education</t>
  </si>
  <si>
    <t>Reviewed by:</t>
  </si>
  <si>
    <t>Name</t>
  </si>
  <si>
    <t>Rank</t>
  </si>
  <si>
    <t>Date</t>
  </si>
  <si>
    <t>Period end:</t>
  </si>
  <si>
    <t>Level 1</t>
  </si>
  <si>
    <t>E Solangani</t>
  </si>
  <si>
    <t>Audit manager</t>
  </si>
  <si>
    <t>30-10-2xx1</t>
  </si>
  <si>
    <t>Prepared by:</t>
  </si>
  <si>
    <t>E Tiluna</t>
  </si>
  <si>
    <t>Level 2</t>
  </si>
  <si>
    <t>Rank:</t>
  </si>
  <si>
    <t>Team leader</t>
  </si>
  <si>
    <t>Level 3</t>
  </si>
  <si>
    <t>Date:</t>
  </si>
  <si>
    <t>15-10-2xx1</t>
  </si>
  <si>
    <t>Components</t>
  </si>
  <si>
    <r>
      <t xml:space="preserve">Current year actual                 </t>
    </r>
    <r>
      <rPr>
        <sz val="11"/>
        <rFont val="Arial"/>
        <family val="2"/>
      </rPr>
      <t xml:space="preserve"> </t>
    </r>
  </si>
  <si>
    <t>Current year budget</t>
  </si>
  <si>
    <t xml:space="preserve">Difference between actual and budget </t>
  </si>
  <si>
    <t xml:space="preserve">% Difference </t>
  </si>
  <si>
    <t>Prior year</t>
  </si>
  <si>
    <t>Difference Current vs Prior year</t>
  </si>
  <si>
    <t>Explanations of variances over 10%</t>
  </si>
  <si>
    <t>$</t>
  </si>
  <si>
    <t>%</t>
  </si>
  <si>
    <t>Receipts</t>
  </si>
  <si>
    <t xml:space="preserve">Exchequer issues </t>
  </si>
  <si>
    <t>Other income</t>
  </si>
  <si>
    <t>Payments</t>
  </si>
  <si>
    <t>Supplies and consumable goods</t>
  </si>
  <si>
    <t>Salary payments</t>
  </si>
  <si>
    <t>Allowances</t>
  </si>
  <si>
    <t>Current transfer payments</t>
  </si>
  <si>
    <t>Transfer to exchequer</t>
  </si>
  <si>
    <t>Contract payments</t>
  </si>
  <si>
    <t>Capital expenditure</t>
  </si>
  <si>
    <t>Non-current assets</t>
  </si>
  <si>
    <t>Intangible assets</t>
  </si>
  <si>
    <t>Current assets</t>
  </si>
  <si>
    <t>Cash and bank</t>
  </si>
  <si>
    <t>N/a</t>
  </si>
  <si>
    <t>Liabilities</t>
  </si>
  <si>
    <t>Arrears of revenue</t>
  </si>
  <si>
    <t>Suppliers outstanding dept.</t>
  </si>
  <si>
    <t xml:space="preserve">AS 4. FINAL ANALYTICAL REVIEW </t>
  </si>
  <si>
    <t>31 June 2xx1</t>
  </si>
  <si>
    <t>Higher learning department joined the Ministry, accounting for most of the increases in revenue.  The actual revenue has been adequately covered during the audit work.</t>
  </si>
  <si>
    <t xml:space="preserve">Some functions which were part of the Ministry last year are now decentralised - separated from the Ministry. They are now financed by transfer payments, which accounts for this increase. </t>
  </si>
  <si>
    <t xml:space="preserve">Increase is due to inflation and additional 105 new employees  ($45.027) due to the the Higher learning department joining the Ministry. </t>
  </si>
  <si>
    <t xml:space="preserve">Expenditure is due to planned upgrades to the amount of $21.052 which have taken place during the current year. </t>
  </si>
  <si>
    <r>
      <rPr>
        <b/>
        <sz val="11"/>
        <rFont val="Arial"/>
        <family val="2"/>
      </rPr>
      <t>Conclusion:</t>
    </r>
    <r>
      <rPr>
        <sz val="11"/>
        <rFont val="Arial"/>
        <family val="2"/>
      </rPr>
      <t xml:space="preserve"> The identified risks have been adequately covered in the audit work. No additional risks have been identified. All relevant audit components have been identified and audited. </t>
    </r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</si>
</sst>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70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1" fillId="0" borderId="8" xfId="0" applyFont="1" applyBorder="1" applyAlignment="1">
      <alignment vertical="top" wrapText="1"/>
    </xf>
    <xf numFmtId="4" fontId="1" fillId="0" borderId="8" xfId="0" applyNumberFormat="1" applyFont="1" applyBorder="1" applyAlignment="1">
      <alignment vertical="top" wrapText="1"/>
    </xf>
    <xf numFmtId="4" fontId="1" fillId="0" borderId="8" xfId="0" applyNumberFormat="1" applyFont="1" applyBorder="1" applyAlignment="1">
      <alignment vertical="top"/>
    </xf>
    <xf numFmtId="10" fontId="1" fillId="0" borderId="8" xfId="0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Border="1" applyAlignment="1">
      <alignment vertical="top"/>
    </xf>
    <xf numFmtId="10" fontId="2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 wrapText="1"/>
    </xf>
    <xf numFmtId="10" fontId="1" fillId="0" borderId="1" xfId="0" applyNumberFormat="1" applyFont="1" applyBorder="1" applyAlignment="1">
      <alignment vertical="top"/>
    </xf>
    <xf numFmtId="43" fontId="2" fillId="0" borderId="1" xfId="1" applyFont="1" applyBorder="1" applyAlignment="1">
      <alignment vertical="top"/>
    </xf>
    <xf numFmtId="4" fontId="2" fillId="0" borderId="1" xfId="1" applyNumberFormat="1" applyFont="1" applyBorder="1" applyAlignment="1">
      <alignment vertical="top"/>
    </xf>
    <xf numFmtId="43" fontId="2" fillId="0" borderId="1" xfId="2" applyFont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43" fontId="1" fillId="0" borderId="1" xfId="1" applyFont="1" applyBorder="1" applyAlignment="1">
      <alignment vertical="top"/>
    </xf>
    <xf numFmtId="4" fontId="1" fillId="0" borderId="1" xfId="1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3" fontId="2" fillId="0" borderId="1" xfId="3" applyNumberFormat="1" applyFont="1" applyBorder="1" applyAlignment="1">
      <alignment horizontal="right" vertical="top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0" fillId="0" borderId="0" xfId="0" applyFont="1" applyAlignment="1">
      <alignment vertical="top"/>
    </xf>
    <xf numFmtId="0" fontId="2" fillId="0" borderId="0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4" fontId="2" fillId="0" borderId="11" xfId="2" applyNumberFormat="1" applyFont="1" applyBorder="1" applyAlignment="1">
      <alignment horizontal="right" vertical="top" wrapText="1"/>
    </xf>
    <xf numFmtId="0" fontId="2" fillId="0" borderId="1" xfId="0" quotePrefix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0" fontId="2" fillId="0" borderId="12" xfId="0" applyFont="1" applyBorder="1" applyAlignment="1">
      <alignment vertical="top" wrapText="1"/>
    </xf>
    <xf numFmtId="0" fontId="0" fillId="0" borderId="13" xfId="0" applyFont="1" applyBorder="1" applyAlignment="1">
      <alignment vertical="top" wrapText="1"/>
    </xf>
    <xf numFmtId="0" fontId="0" fillId="0" borderId="14" xfId="0" applyFont="1" applyBorder="1" applyAlignment="1">
      <alignment vertical="top" wrapText="1"/>
    </xf>
    <xf numFmtId="0" fontId="0" fillId="0" borderId="15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16" xfId="0" applyFont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0" fontId="0" fillId="0" borderId="18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0" fillId="0" borderId="0" xfId="0" applyFont="1" applyAlignment="1">
      <alignment vertical="top"/>
    </xf>
    <xf numFmtId="0" fontId="2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vertical="top"/>
    </xf>
  </cellXfs>
  <cellStyles count="4">
    <cellStyle name="Comma 3" xfId="2"/>
    <cellStyle name="Comma 7" xfId="1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9"/>
  <sheetViews>
    <sheetView tabSelected="1" view="pageLayout" topLeftCell="D1" zoomScaleNormal="100" workbookViewId="0">
      <selection activeCell="P3" sqref="P3"/>
    </sheetView>
  </sheetViews>
  <sheetFormatPr defaultColWidth="11.109375" defaultRowHeight="13.8"/>
  <cols>
    <col min="1" max="1" width="26.44140625" style="4" customWidth="1"/>
    <col min="2" max="2" width="16.5546875" style="1" customWidth="1"/>
    <col min="3" max="3" width="17.44140625" style="1" customWidth="1"/>
    <col min="4" max="5" width="20.109375" style="1" customWidth="1"/>
    <col min="6" max="8" width="18.44140625" style="1" customWidth="1"/>
    <col min="9" max="9" width="11.109375" style="1"/>
    <col min="10" max="10" width="21.44140625" style="1" customWidth="1"/>
    <col min="11" max="16384" width="11.109375" style="1"/>
  </cols>
  <sheetData>
    <row r="1" spans="1:10" ht="14.4">
      <c r="A1" s="66" t="s">
        <v>48</v>
      </c>
      <c r="B1" s="67"/>
      <c r="C1" s="67"/>
      <c r="D1" s="67"/>
      <c r="E1" s="67"/>
      <c r="F1" s="67"/>
    </row>
    <row r="3" spans="1:10" ht="27.6">
      <c r="A3" s="27" t="s">
        <v>0</v>
      </c>
      <c r="B3" s="27" t="s">
        <v>1</v>
      </c>
      <c r="C3" s="27" t="s">
        <v>2</v>
      </c>
      <c r="D3" s="27" t="s">
        <v>3</v>
      </c>
      <c r="E3" s="27" t="s">
        <v>4</v>
      </c>
      <c r="F3" s="27" t="s">
        <v>5</v>
      </c>
      <c r="H3" s="30"/>
      <c r="I3" s="2"/>
      <c r="J3" s="30"/>
    </row>
    <row r="4" spans="1:10">
      <c r="A4" s="29" t="s">
        <v>6</v>
      </c>
      <c r="B4" s="29" t="s">
        <v>49</v>
      </c>
      <c r="C4" s="29" t="s">
        <v>7</v>
      </c>
      <c r="D4" s="29" t="s">
        <v>8</v>
      </c>
      <c r="E4" s="29" t="s">
        <v>9</v>
      </c>
      <c r="F4" s="35" t="s">
        <v>10</v>
      </c>
      <c r="H4" s="31"/>
      <c r="I4" s="31"/>
      <c r="J4" s="31"/>
    </row>
    <row r="5" spans="1:10">
      <c r="A5" s="29" t="s">
        <v>11</v>
      </c>
      <c r="B5" s="29" t="s">
        <v>12</v>
      </c>
      <c r="C5" s="29" t="s">
        <v>13</v>
      </c>
      <c r="D5" s="29"/>
      <c r="E5" s="29"/>
      <c r="F5" s="29"/>
      <c r="H5" s="31"/>
      <c r="I5" s="31"/>
      <c r="J5" s="31"/>
    </row>
    <row r="6" spans="1:10">
      <c r="A6" s="29" t="s">
        <v>14</v>
      </c>
      <c r="B6" s="29" t="s">
        <v>15</v>
      </c>
      <c r="C6" s="29" t="s">
        <v>16</v>
      </c>
      <c r="D6" s="29"/>
      <c r="E6" s="29"/>
      <c r="F6" s="29"/>
      <c r="H6" s="31"/>
      <c r="I6" s="31"/>
      <c r="J6" s="31"/>
    </row>
    <row r="7" spans="1:10">
      <c r="A7" s="29" t="s">
        <v>17</v>
      </c>
      <c r="B7" s="35" t="s">
        <v>18</v>
      </c>
      <c r="C7" s="29" t="s">
        <v>17</v>
      </c>
      <c r="D7" s="29"/>
      <c r="E7" s="29"/>
      <c r="F7" s="29"/>
      <c r="H7" s="31"/>
      <c r="I7" s="31"/>
      <c r="J7" s="31"/>
    </row>
    <row r="8" spans="1:10" ht="14.4">
      <c r="A8" s="3"/>
      <c r="B8" s="68"/>
      <c r="C8" s="69"/>
      <c r="D8" s="31"/>
      <c r="E8" s="68"/>
      <c r="F8" s="68"/>
      <c r="G8" s="68"/>
      <c r="H8" s="37"/>
      <c r="I8" s="68"/>
      <c r="J8" s="37"/>
    </row>
    <row r="9" spans="1:10" ht="14.4" thickBot="1"/>
    <row r="10" spans="1:10" ht="41.4">
      <c r="A10" s="60" t="s">
        <v>19</v>
      </c>
      <c r="B10" s="32" t="s">
        <v>20</v>
      </c>
      <c r="C10" s="32" t="s">
        <v>21</v>
      </c>
      <c r="D10" s="32" t="s">
        <v>22</v>
      </c>
      <c r="E10" s="32" t="s">
        <v>23</v>
      </c>
      <c r="F10" s="32" t="s">
        <v>24</v>
      </c>
      <c r="G10" s="32" t="s">
        <v>25</v>
      </c>
      <c r="H10" s="32" t="s">
        <v>23</v>
      </c>
      <c r="I10" s="62" t="s">
        <v>26</v>
      </c>
      <c r="J10" s="63"/>
    </row>
    <row r="11" spans="1:10" ht="14.4" thickBot="1">
      <c r="A11" s="61"/>
      <c r="B11" s="33" t="s">
        <v>27</v>
      </c>
      <c r="C11" s="33" t="s">
        <v>27</v>
      </c>
      <c r="D11" s="33" t="s">
        <v>27</v>
      </c>
      <c r="E11" s="33" t="s">
        <v>28</v>
      </c>
      <c r="F11" s="33" t="s">
        <v>27</v>
      </c>
      <c r="G11" s="33" t="s">
        <v>27</v>
      </c>
      <c r="H11" s="33" t="s">
        <v>28</v>
      </c>
      <c r="I11" s="64"/>
      <c r="J11" s="65"/>
    </row>
    <row r="12" spans="1:10">
      <c r="A12" s="5" t="s">
        <v>29</v>
      </c>
      <c r="B12" s="6">
        <f>SUM(B13:B14)</f>
        <v>581412.88</v>
      </c>
      <c r="C12" s="6">
        <f>SUM(C13:C14)</f>
        <v>616273.65</v>
      </c>
      <c r="D12" s="7">
        <f>C12-B12</f>
        <v>34860.770000000019</v>
      </c>
      <c r="E12" s="8">
        <f>D12/C12</f>
        <v>5.6567029922502801E-2</v>
      </c>
      <c r="F12" s="6">
        <f>SUM(F13:F14)</f>
        <v>224072.68</v>
      </c>
      <c r="G12" s="7">
        <f>B12-F12</f>
        <v>357340.2</v>
      </c>
      <c r="H12" s="8">
        <f>G12/F12</f>
        <v>1.5947513101552586</v>
      </c>
      <c r="I12" s="55"/>
      <c r="J12" s="56"/>
    </row>
    <row r="13" spans="1:10" ht="89.25" customHeight="1">
      <c r="A13" s="9" t="s">
        <v>30</v>
      </c>
      <c r="B13" s="10">
        <v>567339.65</v>
      </c>
      <c r="C13" s="11">
        <v>616273.65</v>
      </c>
      <c r="D13" s="11">
        <f t="shared" ref="D13:D26" si="0">C13-B13</f>
        <v>48934</v>
      </c>
      <c r="E13" s="12">
        <f t="shared" ref="E13:E26" si="1">D13/C13</f>
        <v>7.9403037919924049E-2</v>
      </c>
      <c r="F13" s="11">
        <v>207942.15</v>
      </c>
      <c r="G13" s="11">
        <f t="shared" ref="G13:G33" si="2">B13-F13</f>
        <v>359397.5</v>
      </c>
      <c r="H13" s="12">
        <f t="shared" ref="H13:H32" si="3">G13/F13</f>
        <v>1.7283532944138551</v>
      </c>
      <c r="I13" s="57" t="s">
        <v>50</v>
      </c>
      <c r="J13" s="58"/>
    </row>
    <row r="14" spans="1:10">
      <c r="A14" s="9" t="s">
        <v>31</v>
      </c>
      <c r="B14" s="10">
        <v>14073.23</v>
      </c>
      <c r="C14" s="11">
        <v>0</v>
      </c>
      <c r="D14" s="11">
        <f t="shared" si="0"/>
        <v>-14073.23</v>
      </c>
      <c r="E14" s="12">
        <v>1</v>
      </c>
      <c r="F14" s="11">
        <v>16130.53</v>
      </c>
      <c r="G14" s="11">
        <f t="shared" si="2"/>
        <v>-2057.3000000000011</v>
      </c>
      <c r="H14" s="12">
        <f t="shared" si="3"/>
        <v>-0.12754075656534541</v>
      </c>
      <c r="I14" s="53"/>
      <c r="J14" s="54"/>
    </row>
    <row r="15" spans="1:10">
      <c r="A15" s="9"/>
      <c r="B15" s="10"/>
      <c r="C15" s="13"/>
      <c r="D15" s="11"/>
      <c r="E15" s="12"/>
      <c r="F15" s="13"/>
      <c r="G15" s="11"/>
      <c r="H15" s="12"/>
      <c r="I15" s="49"/>
      <c r="J15" s="54"/>
    </row>
    <row r="16" spans="1:10">
      <c r="A16" s="14" t="s">
        <v>32</v>
      </c>
      <c r="B16" s="15">
        <f>SUM(B17:B22)</f>
        <v>515431.89999999997</v>
      </c>
      <c r="C16" s="15">
        <f>SUM(C17:C22)</f>
        <v>531005.45000000007</v>
      </c>
      <c r="D16" s="13">
        <f t="shared" si="0"/>
        <v>15573.550000000105</v>
      </c>
      <c r="E16" s="16">
        <f t="shared" si="1"/>
        <v>2.9328418380640167E-2</v>
      </c>
      <c r="F16" s="15">
        <f>SUM(F17:F22)</f>
        <v>192764.618219</v>
      </c>
      <c r="G16" s="13">
        <f t="shared" si="2"/>
        <v>322667.28178099997</v>
      </c>
      <c r="H16" s="16">
        <f t="shared" si="3"/>
        <v>1.6738926716023035</v>
      </c>
      <c r="I16" s="53"/>
      <c r="J16" s="54"/>
    </row>
    <row r="17" spans="1:10" ht="27.6">
      <c r="A17" s="9" t="s">
        <v>33</v>
      </c>
      <c r="B17" s="17">
        <v>44107.69</v>
      </c>
      <c r="C17" s="18">
        <v>53232.85</v>
      </c>
      <c r="D17" s="11">
        <f t="shared" si="0"/>
        <v>9125.1599999999962</v>
      </c>
      <c r="E17" s="12">
        <f t="shared" si="1"/>
        <v>0.17141971545765436</v>
      </c>
      <c r="F17" s="11">
        <v>37366.870000000003</v>
      </c>
      <c r="G17" s="11">
        <f t="shared" si="2"/>
        <v>6740.82</v>
      </c>
      <c r="H17" s="12">
        <f t="shared" si="3"/>
        <v>0.18039562853404631</v>
      </c>
      <c r="I17" s="53"/>
      <c r="J17" s="54"/>
    </row>
    <row r="18" spans="1:10" ht="77.25" customHeight="1">
      <c r="A18" s="9" t="s">
        <v>34</v>
      </c>
      <c r="B18" s="10">
        <v>153487.29999999999</v>
      </c>
      <c r="C18" s="10">
        <v>153487.29999999999</v>
      </c>
      <c r="D18" s="11">
        <f t="shared" si="0"/>
        <v>0</v>
      </c>
      <c r="E18" s="12">
        <f t="shared" si="1"/>
        <v>0</v>
      </c>
      <c r="F18" s="11">
        <v>93460</v>
      </c>
      <c r="G18" s="11">
        <f t="shared" si="2"/>
        <v>60027.299999999988</v>
      </c>
      <c r="H18" s="12">
        <f t="shared" si="3"/>
        <v>0.64227797988444246</v>
      </c>
      <c r="I18" s="57" t="s">
        <v>52</v>
      </c>
      <c r="J18" s="58"/>
    </row>
    <row r="19" spans="1:10">
      <c r="A19" s="9" t="s">
        <v>35</v>
      </c>
      <c r="B19" s="10">
        <v>18542.75</v>
      </c>
      <c r="C19" s="11">
        <v>25031.01</v>
      </c>
      <c r="D19" s="11">
        <f t="shared" si="0"/>
        <v>6488.2599999999984</v>
      </c>
      <c r="E19" s="12">
        <f t="shared" si="1"/>
        <v>0.25920887730858638</v>
      </c>
      <c r="F19" s="11">
        <v>25031.01</v>
      </c>
      <c r="G19" s="11">
        <f t="shared" si="2"/>
        <v>-6488.2599999999984</v>
      </c>
      <c r="H19" s="12">
        <f t="shared" si="3"/>
        <v>-0.25920887730858638</v>
      </c>
      <c r="I19" s="53"/>
      <c r="J19" s="54"/>
    </row>
    <row r="20" spans="1:10" ht="97.5" customHeight="1">
      <c r="A20" s="9" t="s">
        <v>36</v>
      </c>
      <c r="B20" s="19">
        <v>277966.13</v>
      </c>
      <c r="C20" s="34">
        <v>291999.49</v>
      </c>
      <c r="D20" s="11">
        <f t="shared" si="0"/>
        <v>14033.359999999986</v>
      </c>
      <c r="E20" s="12">
        <f t="shared" si="1"/>
        <v>4.8059535994395011E-2</v>
      </c>
      <c r="F20" s="11">
        <v>20776.208219</v>
      </c>
      <c r="G20" s="11">
        <f t="shared" si="2"/>
        <v>257189.92178100001</v>
      </c>
      <c r="H20" s="12">
        <f t="shared" si="3"/>
        <v>12.379059695108268</v>
      </c>
      <c r="I20" s="57" t="s">
        <v>51</v>
      </c>
      <c r="J20" s="59"/>
    </row>
    <row r="21" spans="1:10">
      <c r="A21" s="9" t="s">
        <v>37</v>
      </c>
      <c r="B21" s="10">
        <v>14073.23</v>
      </c>
      <c r="C21" s="11">
        <v>0</v>
      </c>
      <c r="D21" s="11">
        <f t="shared" si="0"/>
        <v>-14073.23</v>
      </c>
      <c r="E21" s="12">
        <v>1</v>
      </c>
      <c r="F21" s="11">
        <v>16130.53</v>
      </c>
      <c r="G21" s="11">
        <f t="shared" si="2"/>
        <v>-2057.3000000000011</v>
      </c>
      <c r="H21" s="12">
        <f t="shared" si="3"/>
        <v>-0.12754075656534541</v>
      </c>
      <c r="I21" s="49"/>
      <c r="J21" s="54"/>
    </row>
    <row r="22" spans="1:10">
      <c r="A22" s="9" t="s">
        <v>38</v>
      </c>
      <c r="B22" s="10">
        <v>7254.8</v>
      </c>
      <c r="C22" s="10">
        <v>7254.8</v>
      </c>
      <c r="D22" s="11">
        <f t="shared" si="0"/>
        <v>0</v>
      </c>
      <c r="E22" s="12">
        <f t="shared" si="1"/>
        <v>0</v>
      </c>
      <c r="F22" s="11">
        <v>0</v>
      </c>
      <c r="G22" s="11">
        <f t="shared" si="2"/>
        <v>7254.8</v>
      </c>
      <c r="H22" s="12" t="e">
        <f t="shared" si="3"/>
        <v>#DIV/0!</v>
      </c>
      <c r="I22" s="53"/>
      <c r="J22" s="54"/>
    </row>
    <row r="23" spans="1:10">
      <c r="A23" s="9"/>
      <c r="B23" s="10"/>
      <c r="C23" s="10"/>
      <c r="D23" s="11"/>
      <c r="E23" s="12"/>
      <c r="F23" s="11"/>
      <c r="G23" s="11"/>
      <c r="H23" s="12"/>
      <c r="I23" s="53"/>
      <c r="J23" s="54"/>
    </row>
    <row r="24" spans="1:10">
      <c r="A24" s="20" t="s">
        <v>39</v>
      </c>
      <c r="B24" s="21">
        <f>SUM(B25:B26)</f>
        <v>64951.63</v>
      </c>
      <c r="C24" s="21">
        <f>SUM(C25:C26)</f>
        <v>68404.53</v>
      </c>
      <c r="D24" s="13">
        <f t="shared" si="0"/>
        <v>3452.9000000000015</v>
      </c>
      <c r="E24" s="16">
        <f t="shared" si="1"/>
        <v>5.0477651114626494E-2</v>
      </c>
      <c r="F24" s="22">
        <f>SUM(F25:F26)</f>
        <v>41376.639999999999</v>
      </c>
      <c r="G24" s="13">
        <f t="shared" si="2"/>
        <v>23574.989999999998</v>
      </c>
      <c r="H24" s="16">
        <f t="shared" si="3"/>
        <v>0.56976569387944498</v>
      </c>
      <c r="I24" s="49"/>
      <c r="J24" s="50"/>
    </row>
    <row r="25" spans="1:10">
      <c r="A25" s="23" t="s">
        <v>40</v>
      </c>
      <c r="B25" s="24">
        <v>39685.81</v>
      </c>
      <c r="C25" s="11">
        <v>37351.839999999997</v>
      </c>
      <c r="D25" s="11">
        <f t="shared" si="0"/>
        <v>-2333.9700000000012</v>
      </c>
      <c r="E25" s="12">
        <f t="shared" si="1"/>
        <v>-6.2486078329742296E-2</v>
      </c>
      <c r="F25" s="11">
        <v>31376.639999999999</v>
      </c>
      <c r="G25" s="11">
        <f t="shared" si="2"/>
        <v>8309.1699999999983</v>
      </c>
      <c r="H25" s="12">
        <f t="shared" si="3"/>
        <v>0.26482026118794105</v>
      </c>
      <c r="I25" s="49"/>
      <c r="J25" s="50"/>
    </row>
    <row r="26" spans="1:10" ht="75" customHeight="1">
      <c r="A26" s="9" t="s">
        <v>41</v>
      </c>
      <c r="B26" s="10">
        <v>25265.82</v>
      </c>
      <c r="C26" s="11">
        <v>31052.69</v>
      </c>
      <c r="D26" s="11">
        <f t="shared" si="0"/>
        <v>5786.869999999999</v>
      </c>
      <c r="E26" s="12">
        <f t="shared" si="1"/>
        <v>0.18635647990560558</v>
      </c>
      <c r="F26" s="11">
        <v>10000</v>
      </c>
      <c r="G26" s="11">
        <f t="shared" si="2"/>
        <v>15265.82</v>
      </c>
      <c r="H26" s="12">
        <f t="shared" si="3"/>
        <v>1.5265819999999999</v>
      </c>
      <c r="I26" s="51" t="s">
        <v>53</v>
      </c>
      <c r="J26" s="52"/>
    </row>
    <row r="27" spans="1:10">
      <c r="A27" s="9"/>
      <c r="B27" s="15"/>
      <c r="C27" s="11"/>
      <c r="D27" s="11"/>
      <c r="E27" s="12"/>
      <c r="F27" s="11"/>
      <c r="G27" s="11"/>
      <c r="H27" s="12"/>
      <c r="I27" s="53"/>
      <c r="J27" s="54"/>
    </row>
    <row r="28" spans="1:10">
      <c r="A28" s="14" t="s">
        <v>42</v>
      </c>
      <c r="B28" s="15">
        <f>SUM(B29:B29)</f>
        <v>2148.9</v>
      </c>
      <c r="C28" s="11"/>
      <c r="D28" s="11"/>
      <c r="E28" s="12"/>
      <c r="F28" s="11"/>
      <c r="G28" s="13">
        <f t="shared" si="2"/>
        <v>2148.9</v>
      </c>
      <c r="H28" s="12" t="e">
        <f t="shared" si="3"/>
        <v>#DIV/0!</v>
      </c>
      <c r="I28" s="53"/>
      <c r="J28" s="54"/>
    </row>
    <row r="29" spans="1:10">
      <c r="A29" s="9" t="s">
        <v>43</v>
      </c>
      <c r="B29" s="10">
        <v>2148.9</v>
      </c>
      <c r="C29" s="11" t="s">
        <v>44</v>
      </c>
      <c r="D29" s="11"/>
      <c r="E29" s="12"/>
      <c r="F29" s="11">
        <v>18139.509999999998</v>
      </c>
      <c r="G29" s="11">
        <f t="shared" si="2"/>
        <v>-15990.609999999999</v>
      </c>
      <c r="H29" s="12">
        <f t="shared" si="3"/>
        <v>-0.88153483749009764</v>
      </c>
      <c r="I29" s="53"/>
      <c r="J29" s="54"/>
    </row>
    <row r="30" spans="1:10">
      <c r="A30" s="25"/>
      <c r="B30" s="10"/>
      <c r="C30" s="13"/>
      <c r="D30" s="11"/>
      <c r="E30" s="12"/>
      <c r="F30" s="13"/>
      <c r="G30" s="11">
        <f t="shared" si="2"/>
        <v>0</v>
      </c>
      <c r="H30" s="12" t="e">
        <f t="shared" si="3"/>
        <v>#DIV/0!</v>
      </c>
      <c r="I30" s="49"/>
      <c r="J30" s="54"/>
    </row>
    <row r="31" spans="1:10">
      <c r="A31" s="14" t="s">
        <v>45</v>
      </c>
      <c r="B31" s="15">
        <f>SUM(B32:B33)</f>
        <v>18925.740000000002</v>
      </c>
      <c r="C31" s="11"/>
      <c r="D31" s="11"/>
      <c r="E31" s="12"/>
      <c r="F31" s="15">
        <f>SUM(F32:F33)</f>
        <v>1072.9100000000001</v>
      </c>
      <c r="G31" s="13">
        <f t="shared" si="2"/>
        <v>17852.830000000002</v>
      </c>
      <c r="H31" s="12"/>
      <c r="I31" s="49"/>
      <c r="J31" s="54"/>
    </row>
    <row r="32" spans="1:10">
      <c r="A32" s="9" t="s">
        <v>46</v>
      </c>
      <c r="B32" s="10">
        <v>1207.3800000000001</v>
      </c>
      <c r="C32" s="11" t="s">
        <v>44</v>
      </c>
      <c r="D32" s="11"/>
      <c r="E32" s="12"/>
      <c r="F32" s="11">
        <v>1072.9100000000001</v>
      </c>
      <c r="G32" s="11">
        <f t="shared" si="2"/>
        <v>134.47000000000003</v>
      </c>
      <c r="H32" s="12">
        <f t="shared" si="3"/>
        <v>0.12533204089811822</v>
      </c>
      <c r="I32" s="53"/>
      <c r="J32" s="54"/>
    </row>
    <row r="33" spans="1:10" ht="21.75" customHeight="1">
      <c r="A33" s="9" t="s">
        <v>47</v>
      </c>
      <c r="B33" s="10">
        <v>17718.36</v>
      </c>
      <c r="C33" s="11" t="s">
        <v>44</v>
      </c>
      <c r="D33" s="11"/>
      <c r="E33" s="12"/>
      <c r="F33" s="11">
        <v>0</v>
      </c>
      <c r="G33" s="11">
        <f t="shared" si="2"/>
        <v>17718.36</v>
      </c>
      <c r="H33" s="12">
        <v>1</v>
      </c>
      <c r="I33" s="49"/>
      <c r="J33" s="54"/>
    </row>
    <row r="34" spans="1:10">
      <c r="A34" s="26"/>
      <c r="B34" s="28"/>
      <c r="C34" s="28"/>
      <c r="D34" s="11"/>
      <c r="E34" s="12"/>
      <c r="F34" s="11"/>
      <c r="G34" s="28"/>
      <c r="H34" s="28"/>
      <c r="I34" s="53"/>
      <c r="J34" s="54"/>
    </row>
    <row r="35" spans="1:10" ht="14.4" thickBot="1"/>
    <row r="36" spans="1:10">
      <c r="A36" s="40" t="s">
        <v>54</v>
      </c>
      <c r="B36" s="41"/>
      <c r="C36" s="41"/>
      <c r="D36" s="41"/>
      <c r="E36" s="42"/>
    </row>
    <row r="37" spans="1:10">
      <c r="A37" s="43"/>
      <c r="B37" s="44"/>
      <c r="C37" s="44"/>
      <c r="D37" s="44"/>
      <c r="E37" s="45"/>
    </row>
    <row r="38" spans="1:10" ht="3" customHeight="1">
      <c r="A38" s="43"/>
      <c r="B38" s="44"/>
      <c r="C38" s="44"/>
      <c r="D38" s="44"/>
      <c r="E38" s="45"/>
    </row>
    <row r="39" spans="1:10" ht="4.5" customHeight="1" thickBot="1">
      <c r="A39" s="46"/>
      <c r="B39" s="47"/>
      <c r="C39" s="47"/>
      <c r="D39" s="47"/>
      <c r="E39" s="48"/>
    </row>
    <row r="40" spans="1:10">
      <c r="C40" s="36"/>
      <c r="D40" s="37"/>
    </row>
    <row r="41" spans="1:10">
      <c r="C41" s="36"/>
      <c r="D41" s="37"/>
    </row>
    <row r="43" spans="1:10">
      <c r="C43" s="36"/>
      <c r="D43" s="37"/>
    </row>
    <row r="45" spans="1:10">
      <c r="C45" s="38"/>
      <c r="D45" s="37"/>
    </row>
    <row r="46" spans="1:10">
      <c r="C46" s="36"/>
      <c r="D46" s="37"/>
    </row>
    <row r="47" spans="1:10">
      <c r="C47" s="36"/>
      <c r="D47" s="37"/>
    </row>
    <row r="48" spans="1:10">
      <c r="C48" s="38"/>
      <c r="D48" s="39"/>
    </row>
    <row r="49" spans="3:4">
      <c r="C49" s="38"/>
      <c r="D49" s="39"/>
    </row>
  </sheetData>
  <mergeCells count="39">
    <mergeCell ref="A10:A11"/>
    <mergeCell ref="I10:J11"/>
    <mergeCell ref="A1:F1"/>
    <mergeCell ref="B8:C8"/>
    <mergeCell ref="E8:F8"/>
    <mergeCell ref="G8:H8"/>
    <mergeCell ref="I8:J8"/>
    <mergeCell ref="I23:J23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A36:E39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C46:D46"/>
    <mergeCell ref="C47:D47"/>
    <mergeCell ref="C48:D48"/>
    <mergeCell ref="C49:D49"/>
    <mergeCell ref="C40:D40"/>
    <mergeCell ref="C41:D41"/>
    <mergeCell ref="C43:D43"/>
    <mergeCell ref="C45:D45"/>
  </mergeCells>
  <pageMargins left="0.70866141732283472" right="0.70866141732283472" top="0.74803149606299213" bottom="0.74803149606299213" header="0.31496062992125984" footer="0.31496062992125984"/>
  <pageSetup paperSize="9" scale="47" orientation="landscape" verticalDpi="300" r:id="rId1"/>
  <headerFooter>
    <oddHeader>&amp;RMODEL AUDIT FILE 2013
AS 4. FINAL ANALYTICAL REVIEW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 analytical review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</dc:creator>
  <cp:lastModifiedBy>EszterRapanos</cp:lastModifiedBy>
  <cp:lastPrinted>2011-04-08T13:04:37Z</cp:lastPrinted>
  <dcterms:created xsi:type="dcterms:W3CDTF">2011-03-04T07:42:20Z</dcterms:created>
  <dcterms:modified xsi:type="dcterms:W3CDTF">2013-11-22T08:16:19Z</dcterms:modified>
</cp:coreProperties>
</file>