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2" windowWidth="20112" windowHeight="796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3" i="1"/>
  <c r="B13"/>
  <c r="D13" s="1"/>
  <c r="C19"/>
  <c r="G18"/>
  <c r="D18"/>
  <c r="H18" s="1"/>
  <c r="G17"/>
  <c r="D17"/>
  <c r="H17" s="1"/>
  <c r="B17"/>
  <c r="G16"/>
  <c r="B16"/>
  <c r="D16" s="1"/>
  <c r="G15"/>
  <c r="D15"/>
  <c r="H15" s="1"/>
  <c r="B15"/>
  <c r="B14"/>
  <c r="D14" s="1"/>
  <c r="H14" s="1"/>
  <c r="G13"/>
  <c r="E19"/>
  <c r="H16" l="1"/>
  <c r="F16"/>
  <c r="F17"/>
  <c r="G19"/>
  <c r="F14"/>
  <c r="F18"/>
  <c r="F15"/>
  <c r="H13"/>
  <c r="D19"/>
  <c r="H19" s="1"/>
  <c r="B19"/>
  <c r="F19" l="1"/>
</calcChain>
</file>

<file path=xl/sharedStrings.xml><?xml version="1.0" encoding="utf-8"?>
<sst xmlns="http://schemas.openxmlformats.org/spreadsheetml/2006/main" count="47" uniqueCount="41">
  <si>
    <t>Auditee:</t>
  </si>
  <si>
    <t>Ministry of Education</t>
  </si>
  <si>
    <t>Reviewed by:</t>
  </si>
  <si>
    <t>Name</t>
  </si>
  <si>
    <t>Rank</t>
  </si>
  <si>
    <t>Date</t>
  </si>
  <si>
    <t>Period end:</t>
  </si>
  <si>
    <t>31 June 2xx1</t>
  </si>
  <si>
    <t>Level 1</t>
  </si>
  <si>
    <t>E Solangani</t>
  </si>
  <si>
    <t>Audit manager</t>
  </si>
  <si>
    <t>15-09-2xx1</t>
  </si>
  <si>
    <t>Prepared by:</t>
  </si>
  <si>
    <t>Level 2</t>
  </si>
  <si>
    <t>Rank:</t>
  </si>
  <si>
    <t>Team leader</t>
  </si>
  <si>
    <t>Level 3</t>
  </si>
  <si>
    <t>Date:</t>
  </si>
  <si>
    <t>31-08-2xx1</t>
  </si>
  <si>
    <t>Item</t>
  </si>
  <si>
    <t>Financial statement balances</t>
  </si>
  <si>
    <t>Explanations obtained</t>
  </si>
  <si>
    <t>Current year Actual</t>
  </si>
  <si>
    <t>Adjustments</t>
  </si>
  <si>
    <t>Current year Final</t>
  </si>
  <si>
    <t>Budgeted Amount</t>
  </si>
  <si>
    <t>Difference between Budget and Actual</t>
  </si>
  <si>
    <t>Prior year Actual</t>
  </si>
  <si>
    <t>Difference between Current and Prior Year Actual</t>
  </si>
  <si>
    <t>$</t>
  </si>
  <si>
    <t>%</t>
  </si>
  <si>
    <t>Rent from Government</t>
  </si>
  <si>
    <t>Sales of Tender Document</t>
  </si>
  <si>
    <t>Recovery of Public Money</t>
  </si>
  <si>
    <t>Miscellaneous Receipts</t>
  </si>
  <si>
    <t>Printing  and Publication</t>
  </si>
  <si>
    <t>Training and Examination Fees</t>
  </si>
  <si>
    <t>TOTAL</t>
  </si>
  <si>
    <t>H Monanga</t>
  </si>
  <si>
    <t>No budgets are available and therefore comparison is difficult. Increase in Miscalleneous receipts mainly due to successful recovery of salary overpayments to retired employees.</t>
  </si>
  <si>
    <t>DPF 2.6 LEAD SCHEDULE PER ACCOUNT AREA - OTHER INCOME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</si>
</sst>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quotePrefix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" fontId="3" fillId="2" borderId="1" xfId="1" applyNumberFormat="1" applyFont="1" applyFill="1" applyBorder="1" applyAlignment="1">
      <alignment vertical="top"/>
    </xf>
    <xf numFmtId="4" fontId="3" fillId="0" borderId="1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4" fontId="3" fillId="2" borderId="2" xfId="1" applyNumberFormat="1" applyFont="1" applyFill="1" applyBorder="1" applyAlignment="1">
      <alignment vertical="top"/>
    </xf>
    <xf numFmtId="4" fontId="3" fillId="0" borderId="2" xfId="1" applyNumberFormat="1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" fontId="3" fillId="0" borderId="1" xfId="1" applyNumberFormat="1" applyFont="1" applyFill="1" applyBorder="1" applyAlignment="1">
      <alignment vertical="top"/>
    </xf>
    <xf numFmtId="10" fontId="3" fillId="0" borderId="1" xfId="1" applyNumberFormat="1" applyFont="1" applyBorder="1" applyAlignment="1">
      <alignment horizontal="center" vertical="top"/>
    </xf>
    <xf numFmtId="4" fontId="2" fillId="0" borderId="5" xfId="1" applyNumberFormat="1" applyFont="1" applyBorder="1" applyAlignment="1">
      <alignment vertical="top"/>
    </xf>
    <xf numFmtId="165" fontId="2" fillId="0" borderId="5" xfId="1" applyNumberFormat="1" applyFont="1" applyBorder="1" applyAlignment="1">
      <alignment horizontal="center" vertical="top"/>
    </xf>
    <xf numFmtId="10" fontId="2" fillId="0" borderId="5" xfId="1" applyNumberFormat="1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showGridLines="0" tabSelected="1" view="pageLayout" zoomScaleNormal="100" workbookViewId="0">
      <selection activeCell="H5" sqref="H5"/>
    </sheetView>
  </sheetViews>
  <sheetFormatPr defaultColWidth="9.109375" defaultRowHeight="17.399999999999999"/>
  <cols>
    <col min="1" max="1" width="33.33203125" style="2" bestFit="1" customWidth="1"/>
    <col min="2" max="2" width="19.5546875" style="2" customWidth="1"/>
    <col min="3" max="3" width="17.6640625" style="2" customWidth="1"/>
    <col min="4" max="4" width="17.109375" style="2" bestFit="1" customWidth="1"/>
    <col min="5" max="5" width="16" style="2" bestFit="1" customWidth="1"/>
    <col min="6" max="6" width="18.33203125" style="2" customWidth="1"/>
    <col min="7" max="7" width="17.44140625" style="2" customWidth="1"/>
    <col min="8" max="8" width="18.33203125" style="2" customWidth="1"/>
    <col min="9" max="9" width="26" style="2" customWidth="1"/>
    <col min="10" max="16384" width="9.109375" style="2"/>
  </cols>
  <sheetData>
    <row r="1" spans="1:12">
      <c r="A1" s="1" t="s">
        <v>40</v>
      </c>
    </row>
    <row r="2" spans="1:12">
      <c r="A2" s="1"/>
    </row>
    <row r="3" spans="1:12" ht="34.799999999999997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12" ht="34.799999999999997">
      <c r="A4" s="3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5" t="s">
        <v>11</v>
      </c>
    </row>
    <row r="5" spans="1:12">
      <c r="A5" s="3" t="s">
        <v>12</v>
      </c>
      <c r="B5" s="4" t="s">
        <v>38</v>
      </c>
      <c r="C5" s="4" t="s">
        <v>13</v>
      </c>
      <c r="D5" s="4"/>
      <c r="E5" s="4"/>
      <c r="F5" s="4"/>
    </row>
    <row r="6" spans="1:12">
      <c r="A6" s="3" t="s">
        <v>14</v>
      </c>
      <c r="B6" s="4" t="s">
        <v>15</v>
      </c>
      <c r="C6" s="4" t="s">
        <v>16</v>
      </c>
      <c r="D6" s="4"/>
      <c r="E6" s="4"/>
      <c r="F6" s="4"/>
    </row>
    <row r="7" spans="1:12">
      <c r="A7" s="3" t="s">
        <v>17</v>
      </c>
      <c r="B7" s="5" t="s">
        <v>18</v>
      </c>
      <c r="C7" s="4" t="s">
        <v>17</v>
      </c>
      <c r="D7" s="4"/>
      <c r="E7" s="4"/>
      <c r="F7" s="4"/>
    </row>
    <row r="8" spans="1:12">
      <c r="A8" s="6"/>
      <c r="B8" s="7"/>
      <c r="C8" s="8"/>
      <c r="D8" s="8"/>
      <c r="E8" s="8"/>
      <c r="F8" s="8"/>
    </row>
    <row r="10" spans="1:12">
      <c r="A10" s="24" t="s">
        <v>19</v>
      </c>
      <c r="B10" s="27" t="s">
        <v>20</v>
      </c>
      <c r="C10" s="27"/>
      <c r="D10" s="27"/>
      <c r="E10" s="27"/>
      <c r="F10" s="27"/>
      <c r="G10" s="27"/>
      <c r="H10" s="27"/>
      <c r="I10" s="28" t="s">
        <v>21</v>
      </c>
    </row>
    <row r="11" spans="1:12" ht="87">
      <c r="A11" s="25"/>
      <c r="B11" s="3" t="s">
        <v>22</v>
      </c>
      <c r="C11" s="9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29"/>
      <c r="J11" s="10"/>
      <c r="K11" s="10"/>
      <c r="L11" s="10"/>
    </row>
    <row r="12" spans="1:12">
      <c r="A12" s="26"/>
      <c r="B12" s="3" t="s">
        <v>29</v>
      </c>
      <c r="C12" s="3" t="s">
        <v>29</v>
      </c>
      <c r="D12" s="3" t="s">
        <v>29</v>
      </c>
      <c r="E12" s="3" t="s">
        <v>29</v>
      </c>
      <c r="F12" s="3" t="s">
        <v>30</v>
      </c>
      <c r="G12" s="3" t="s">
        <v>29</v>
      </c>
      <c r="H12" s="3" t="s">
        <v>30</v>
      </c>
      <c r="I12" s="30" t="s">
        <v>39</v>
      </c>
      <c r="J12" s="10"/>
      <c r="K12" s="10"/>
      <c r="L12" s="10"/>
    </row>
    <row r="13" spans="1:12" ht="27" customHeight="1">
      <c r="A13" s="11" t="s">
        <v>31</v>
      </c>
      <c r="B13" s="12">
        <f>64560348/1000000</f>
        <v>64.560348000000005</v>
      </c>
      <c r="C13" s="13"/>
      <c r="D13" s="13">
        <f t="shared" ref="D13:D18" si="0">B13+C13</f>
        <v>64.560348000000005</v>
      </c>
      <c r="E13" s="13">
        <v>0</v>
      </c>
      <c r="F13" s="20" t="e">
        <f t="shared" ref="F13:F19" si="1">(E13-D13)/E13</f>
        <v>#DIV/0!</v>
      </c>
      <c r="G13" s="13">
        <f>70038489.2/1000000</f>
        <v>70.038489200000001</v>
      </c>
      <c r="H13" s="14">
        <f t="shared" ref="H13:H19" si="2">(D13-G13)/D13%</f>
        <v>-8.4853030841779162</v>
      </c>
      <c r="I13" s="31"/>
    </row>
    <row r="14" spans="1:12" ht="38.25" customHeight="1">
      <c r="A14" s="11" t="s">
        <v>32</v>
      </c>
      <c r="B14" s="12">
        <f>2200000/1000000</f>
        <v>2.2000000000000002</v>
      </c>
      <c r="C14" s="13"/>
      <c r="D14" s="13">
        <f t="shared" si="0"/>
        <v>2.2000000000000002</v>
      </c>
      <c r="E14" s="13">
        <v>0</v>
      </c>
      <c r="F14" s="20" t="e">
        <f t="shared" si="1"/>
        <v>#DIV/0!</v>
      </c>
      <c r="G14" s="19">
        <v>0</v>
      </c>
      <c r="H14" s="14">
        <f t="shared" si="2"/>
        <v>100</v>
      </c>
      <c r="I14" s="31"/>
    </row>
    <row r="15" spans="1:12" ht="19.5" customHeight="1">
      <c r="A15" s="11" t="s">
        <v>33</v>
      </c>
      <c r="B15" s="12">
        <f>32028692/1000000</f>
        <v>32.028691999999999</v>
      </c>
      <c r="C15" s="13"/>
      <c r="D15" s="13">
        <f t="shared" si="0"/>
        <v>32.028691999999999</v>
      </c>
      <c r="E15" s="13">
        <v>0</v>
      </c>
      <c r="F15" s="20" t="e">
        <f t="shared" si="1"/>
        <v>#DIV/0!</v>
      </c>
      <c r="G15" s="19">
        <f>21777533.96/1000000</f>
        <v>21.77753396</v>
      </c>
      <c r="H15" s="14">
        <f t="shared" si="2"/>
        <v>32.006171341620821</v>
      </c>
      <c r="I15" s="31"/>
    </row>
    <row r="16" spans="1:12" ht="21" customHeight="1">
      <c r="A16" s="11" t="s">
        <v>34</v>
      </c>
      <c r="B16" s="12">
        <f>71762385.85/1000000</f>
        <v>71.762385849999987</v>
      </c>
      <c r="C16" s="13"/>
      <c r="D16" s="13">
        <f t="shared" si="0"/>
        <v>71.762385849999987</v>
      </c>
      <c r="E16" s="13">
        <v>0</v>
      </c>
      <c r="F16" s="20" t="e">
        <f t="shared" si="1"/>
        <v>#DIV/0!</v>
      </c>
      <c r="G16" s="13">
        <f>384048990.04/1000000</f>
        <v>384.04899004000004</v>
      </c>
      <c r="H16" s="14">
        <f t="shared" si="2"/>
        <v>-435.16753309003883</v>
      </c>
      <c r="I16" s="31"/>
    </row>
    <row r="17" spans="1:9" ht="28.5" customHeight="1">
      <c r="A17" s="15" t="s">
        <v>35</v>
      </c>
      <c r="B17" s="16">
        <f>723016988/1000000</f>
        <v>723.01698799999997</v>
      </c>
      <c r="C17" s="17"/>
      <c r="D17" s="13">
        <f t="shared" si="0"/>
        <v>723.01698799999997</v>
      </c>
      <c r="E17" s="17">
        <v>0</v>
      </c>
      <c r="F17" s="20" t="e">
        <f t="shared" si="1"/>
        <v>#DIV/0!</v>
      </c>
      <c r="G17" s="17">
        <f>813280000/1000000</f>
        <v>813.28</v>
      </c>
      <c r="H17" s="14">
        <f t="shared" si="2"/>
        <v>-12.484217314130385</v>
      </c>
      <c r="I17" s="31"/>
    </row>
    <row r="18" spans="1:9" ht="39.75" customHeight="1">
      <c r="A18" s="15" t="s">
        <v>36</v>
      </c>
      <c r="B18" s="16">
        <v>13179.66</v>
      </c>
      <c r="C18" s="17"/>
      <c r="D18" s="13">
        <f t="shared" si="0"/>
        <v>13179.66</v>
      </c>
      <c r="E18" s="17">
        <v>0</v>
      </c>
      <c r="F18" s="20" t="e">
        <f t="shared" si="1"/>
        <v>#DIV/0!</v>
      </c>
      <c r="G18" s="17">
        <f>14841370000/1000000</f>
        <v>14841.37</v>
      </c>
      <c r="H18" s="14">
        <f t="shared" si="2"/>
        <v>-12.60814011894086</v>
      </c>
      <c r="I18" s="31"/>
    </row>
    <row r="19" spans="1:9" ht="18" thickBot="1">
      <c r="A19" s="18" t="s">
        <v>37</v>
      </c>
      <c r="B19" s="21">
        <f>SUM(B13:B18)</f>
        <v>14073.22841385</v>
      </c>
      <c r="C19" s="21">
        <f>SUM(C13:C16)</f>
        <v>0</v>
      </c>
      <c r="D19" s="21">
        <f>SUM(D13:D18)</f>
        <v>14073.22841385</v>
      </c>
      <c r="E19" s="21">
        <f>SUM(E13:E18)</f>
        <v>0</v>
      </c>
      <c r="F19" s="23" t="e">
        <f t="shared" si="1"/>
        <v>#DIV/0!</v>
      </c>
      <c r="G19" s="21">
        <f>SUM(G13:G18)</f>
        <v>16130.515013200002</v>
      </c>
      <c r="H19" s="22">
        <f t="shared" si="2"/>
        <v>-14.618441048859461</v>
      </c>
      <c r="I19" s="32"/>
    </row>
    <row r="20" spans="1:9" ht="18" thickTop="1"/>
  </sheetData>
  <mergeCells count="4">
    <mergeCell ref="A10:A12"/>
    <mergeCell ref="B10:H10"/>
    <mergeCell ref="I10:I11"/>
    <mergeCell ref="I12:I19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300" verticalDpi="300" r:id="rId1"/>
  <headerFooter>
    <oddHeader xml:space="preserve">&amp;R&amp;"-,Bold"MODEL AUDIT FILE 2013
DPF 2.6 LEAD SCHEDULE PER ACCOUNT AREA - OTHER INCOME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EszterRapanos</cp:lastModifiedBy>
  <cp:lastPrinted>2011-03-15T15:36:17Z</cp:lastPrinted>
  <dcterms:created xsi:type="dcterms:W3CDTF">2011-03-15T12:32:07Z</dcterms:created>
  <dcterms:modified xsi:type="dcterms:W3CDTF">2013-11-22T08:10:19Z</dcterms:modified>
</cp:coreProperties>
</file>